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14940" windowHeight="9060" activeTab="0"/>
  </bookViews>
  <sheets>
    <sheet name="Мониторинг" sheetId="1" r:id="rId1"/>
    <sheet name="Подключение" sheetId="2" r:id="rId2"/>
    <sheet name="Лист2" sheetId="3" r:id="rId3"/>
    <sheet name="Лист3" sheetId="4" r:id="rId4"/>
  </sheets>
  <definedNames>
    <definedName name="_xlnm.Print_Area" localSheetId="2">'Лист2'!$A$1:$M$21</definedName>
    <definedName name="_xlnm.Print_Area" localSheetId="1">'Подключение'!$A$1:$S$30</definedName>
  </definedNames>
  <calcPr fullCalcOnLoad="1"/>
</workbook>
</file>

<file path=xl/sharedStrings.xml><?xml version="1.0" encoding="utf-8"?>
<sst xmlns="http://schemas.openxmlformats.org/spreadsheetml/2006/main" count="85" uniqueCount="64">
  <si>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</si>
  <si>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</si>
  <si>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</si>
  <si>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</si>
  <si>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</si>
  <si>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</si>
  <si>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</si>
  <si>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</si>
  <si>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</si>
  <si>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</si>
  <si>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</si>
  <si>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</si>
  <si>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</si>
  <si>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</si>
  <si>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</si>
  <si>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</si>
  <si>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</si>
  <si>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Сосновый Бор</t>
  </si>
  <si>
    <t>итого</t>
  </si>
  <si>
    <t>Всего звонков</t>
  </si>
  <si>
    <t>Вопросы здравоохранения</t>
  </si>
  <si>
    <t>Вопросы ЖКХ</t>
  </si>
  <si>
    <t>Социальные вопросы</t>
  </si>
  <si>
    <t>Мцниципальный район</t>
  </si>
  <si>
    <t>№ п/п</t>
  </si>
  <si>
    <t>Пикалово</t>
  </si>
  <si>
    <t>Вызов скорой медицинской помощи</t>
  </si>
  <si>
    <t>Плановая консультация по востребованным услугам (Проверочный звонок)</t>
  </si>
  <si>
    <t>Вызов участкового врача</t>
  </si>
  <si>
    <t>Запись к врачу</t>
  </si>
  <si>
    <t>Вызовы экстренных служб полиции и МЧС</t>
  </si>
  <si>
    <t>Консультации о работе аптек, по здоровью</t>
  </si>
  <si>
    <t>Итого по факту обработанных звонков</t>
  </si>
  <si>
    <t xml:space="preserve">из них </t>
  </si>
  <si>
    <t>Доля обработанных звонков %</t>
  </si>
  <si>
    <t>звонков в месяц</t>
  </si>
  <si>
    <t>звонков в день</t>
  </si>
  <si>
    <t>в том числе</t>
  </si>
  <si>
    <t>из их инвалиды по слуху</t>
  </si>
  <si>
    <t>Прочие (технический вопрос; случайное нажатие)</t>
  </si>
  <si>
    <t>Численность граждан, получающих услуги</t>
  </si>
  <si>
    <t>Численность граждан, получивших услуги за отчетный период (ВСЕГО)</t>
  </si>
  <si>
    <t>Численность граждан, подключенных к услуге за отчетный период</t>
  </si>
  <si>
    <t xml:space="preserve">Численность граждан, получивших услуги в декабре 2019 г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</si>
  <si>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</si>
  <si>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</si>
  <si>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</si>
  <si>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</si>
  <si>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</si>
  <si>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</si>
  <si>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</si>
  <si>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</si>
  <si>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</si>
  <si>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</si>
  <si>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</si>
  <si>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</si>
  <si>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МР</t>
  </si>
  <si>
    <t>Пикалево</t>
  </si>
  <si>
    <t>Мониторинг подключения к услуге «Тревожная кнопка» в 2020 году</t>
  </si>
  <si>
    <t>Итого</t>
  </si>
  <si>
    <t>Численность граждан, подключенных к услуге в течение года</t>
  </si>
  <si>
    <t>за 6 месяцев</t>
  </si>
  <si>
    <t>Всего граждан, получивших услуг (с нарастающим итогом)</t>
  </si>
  <si>
    <t>Мониторинг предоставления услуг по оказанию экстренной помощи на дому «Тревожная кнопка» с 01.01.2020 по 31.12.2020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</si>
</sst>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2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F81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6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9" fontId="11" fillId="6" borderId="10" xfId="57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9" fontId="11" fillId="35" borderId="10" xfId="57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56" zoomScaleNormal="62" zoomScaleSheetLayoutView="56" zoomScalePageLayoutView="0" workbookViewId="0" topLeftCell="A1">
      <selection activeCell="G2" sqref="G2:G3"/>
    </sheetView>
  </sheetViews>
  <sheetFormatPr defaultColWidth="9.00390625" defaultRowHeight="12.75"/>
  <cols>
    <col min="1" max="1" width="6.375" style="0" customWidth="1"/>
    <col min="2" max="2" width="24.625" style="0" customWidth="1"/>
    <col min="3" max="3" width="23.25390625" style="0" customWidth="1"/>
    <col min="4" max="4" width="22.625" style="0" customWidth="1"/>
    <col min="5" max="5" width="18.25390625" style="0" customWidth="1"/>
    <col min="6" max="6" width="14.125" style="0" customWidth="1"/>
    <col min="7" max="7" width="13.125" style="0" customWidth="1"/>
    <col min="8" max="8" width="14.875" style="0" customWidth="1"/>
    <col min="9" max="9" width="17.25390625" style="0" customWidth="1"/>
    <col min="10" max="10" width="13.125" style="0" customWidth="1"/>
    <col min="11" max="11" width="18.375" style="0" customWidth="1"/>
    <col min="12" max="12" width="17.125" style="1" customWidth="1"/>
    <col min="13" max="13" width="13.875" style="7" customWidth="1"/>
    <col min="14" max="14" width="16.125" style="7" customWidth="1"/>
    <col min="15" max="15" width="19.375" style="7" customWidth="1"/>
    <col min="16" max="16" width="23.125" style="7" customWidth="1"/>
    <col min="17" max="17" width="18.25390625" style="7" customWidth="1"/>
    <col min="18" max="18" width="19.875" style="6" customWidth="1"/>
    <col min="19" max="19" width="12.75390625" style="6" customWidth="1"/>
    <col min="20" max="20" width="12.625" style="6" customWidth="1"/>
    <col min="21" max="21" width="16.125" style="0" customWidth="1"/>
    <col min="22" max="22" width="9.125" style="0" customWidth="1"/>
  </cols>
  <sheetData>
    <row r="1" spans="1:21" ht="85.5" customHeight="1">
      <c r="A1" s="56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42.75" customHeight="1">
      <c r="A2" s="55" t="s">
        <v>24</v>
      </c>
      <c r="B2" s="55" t="s">
        <v>23</v>
      </c>
      <c r="C2" s="52" t="s">
        <v>41</v>
      </c>
      <c r="D2" s="55" t="s">
        <v>42</v>
      </c>
      <c r="E2" s="53" t="s">
        <v>40</v>
      </c>
      <c r="F2" s="53" t="s">
        <v>38</v>
      </c>
      <c r="G2" s="54" t="s">
        <v>19</v>
      </c>
      <c r="H2" s="53" t="s">
        <v>20</v>
      </c>
      <c r="I2" s="53" t="s">
        <v>33</v>
      </c>
      <c r="J2" s="53"/>
      <c r="K2" s="53"/>
      <c r="L2" s="53" t="s">
        <v>22</v>
      </c>
      <c r="M2" s="53" t="s">
        <v>21</v>
      </c>
      <c r="N2" s="53" t="s">
        <v>30</v>
      </c>
      <c r="O2" s="53" t="s">
        <v>31</v>
      </c>
      <c r="P2" s="53" t="s">
        <v>27</v>
      </c>
      <c r="Q2" s="53" t="s">
        <v>39</v>
      </c>
      <c r="R2" s="54" t="s">
        <v>32</v>
      </c>
      <c r="S2" s="53" t="s">
        <v>37</v>
      </c>
      <c r="T2" s="53"/>
      <c r="U2" s="54" t="s">
        <v>34</v>
      </c>
    </row>
    <row r="3" spans="1:21" ht="96" customHeight="1">
      <c r="A3" s="55"/>
      <c r="B3" s="55"/>
      <c r="C3" s="52"/>
      <c r="D3" s="55"/>
      <c r="E3" s="53"/>
      <c r="F3" s="53"/>
      <c r="G3" s="54"/>
      <c r="H3" s="53" t="s">
        <v>20</v>
      </c>
      <c r="I3" s="34" t="s">
        <v>28</v>
      </c>
      <c r="J3" s="34" t="s">
        <v>29</v>
      </c>
      <c r="K3" s="34" t="s">
        <v>26</v>
      </c>
      <c r="L3" s="53"/>
      <c r="M3" s="53"/>
      <c r="N3" s="53"/>
      <c r="O3" s="53"/>
      <c r="P3" s="53"/>
      <c r="Q3" s="53"/>
      <c r="R3" s="54"/>
      <c r="S3" s="34" t="s">
        <v>35</v>
      </c>
      <c r="T3" s="34" t="s">
        <v>36</v>
      </c>
      <c r="U3" s="54"/>
    </row>
    <row r="4" spans="1:21" s="4" customFormat="1" ht="45" customHeight="1">
      <c r="A4" s="19">
        <v>1</v>
      </c>
      <c r="B4" s="20" t="s">
        <v>0</v>
      </c>
      <c r="C4" s="28">
        <f>Подключение!Q4</f>
        <v>76</v>
      </c>
      <c r="D4" s="23">
        <f>Подключение!P4</f>
        <v>0</v>
      </c>
      <c r="E4" s="23">
        <v>60</v>
      </c>
      <c r="F4" s="23"/>
      <c r="G4" s="24">
        <f>H4+L4+M4+N4+O4+Q4+P4</f>
        <v>1177</v>
      </c>
      <c r="H4" s="25">
        <f>I4+J4+K4</f>
        <v>141</v>
      </c>
      <c r="I4" s="25">
        <v>56</v>
      </c>
      <c r="J4" s="25">
        <v>30</v>
      </c>
      <c r="K4" s="25">
        <v>55</v>
      </c>
      <c r="L4" s="25">
        <v>600</v>
      </c>
      <c r="M4" s="25">
        <v>19</v>
      </c>
      <c r="N4" s="25">
        <v>3</v>
      </c>
      <c r="O4" s="25">
        <v>55</v>
      </c>
      <c r="P4" s="25">
        <v>166</v>
      </c>
      <c r="Q4" s="25">
        <v>193</v>
      </c>
      <c r="R4" s="24">
        <f>H4+L4+M4+N4+O4+P4</f>
        <v>984</v>
      </c>
      <c r="S4" s="26">
        <f>R4/12</f>
        <v>82</v>
      </c>
      <c r="T4" s="26">
        <f>S4/31</f>
        <v>2.6451612903225805</v>
      </c>
      <c r="U4" s="27">
        <f>R4/G4</f>
        <v>0.8360237892948174</v>
      </c>
    </row>
    <row r="5" spans="1:21" s="4" customFormat="1" ht="45" customHeight="1">
      <c r="A5" s="19"/>
      <c r="B5" s="20" t="s">
        <v>25</v>
      </c>
      <c r="C5" s="28">
        <f>Подключение!Q5</f>
        <v>42</v>
      </c>
      <c r="D5" s="23">
        <f>Подключение!P5</f>
        <v>0</v>
      </c>
      <c r="E5" s="23">
        <v>43</v>
      </c>
      <c r="F5" s="23"/>
      <c r="G5" s="24">
        <f aca="true" t="shared" si="0" ref="G5:G22">H5+L5+M5+N5+O5+Q5+P5</f>
        <v>592</v>
      </c>
      <c r="H5" s="25">
        <f aca="true" t="shared" si="1" ref="H5:H23">I5+J5+K5</f>
        <v>22</v>
      </c>
      <c r="I5" s="25">
        <v>12</v>
      </c>
      <c r="J5" s="25">
        <v>5</v>
      </c>
      <c r="K5" s="25">
        <v>5</v>
      </c>
      <c r="L5" s="25">
        <v>329</v>
      </c>
      <c r="M5" s="25">
        <v>2</v>
      </c>
      <c r="N5" s="25">
        <v>1</v>
      </c>
      <c r="O5" s="25">
        <v>63</v>
      </c>
      <c r="P5" s="25">
        <v>85</v>
      </c>
      <c r="Q5" s="25">
        <v>90</v>
      </c>
      <c r="R5" s="24">
        <f aca="true" t="shared" si="2" ref="R5:R22">H5+L5+M5+N5+O5+P5</f>
        <v>502</v>
      </c>
      <c r="S5" s="26">
        <f aca="true" t="shared" si="3" ref="S5:S23">R5/12</f>
        <v>41.833333333333336</v>
      </c>
      <c r="T5" s="26">
        <f aca="true" t="shared" si="4" ref="T5:T23">S5/31</f>
        <v>1.349462365591398</v>
      </c>
      <c r="U5" s="27">
        <f aca="true" t="shared" si="5" ref="U5:U22">R5/G5</f>
        <v>0.847972972972973</v>
      </c>
    </row>
    <row r="6" spans="1:21" s="4" customFormat="1" ht="45" customHeight="1">
      <c r="A6" s="19">
        <v>2</v>
      </c>
      <c r="B6" s="20" t="s">
        <v>1</v>
      </c>
      <c r="C6" s="28">
        <f>Подключение!Q6</f>
        <v>82</v>
      </c>
      <c r="D6" s="23">
        <f>Подключение!P6</f>
        <v>7</v>
      </c>
      <c r="E6" s="23">
        <v>71</v>
      </c>
      <c r="F6" s="23"/>
      <c r="G6" s="24">
        <f t="shared" si="0"/>
        <v>1182</v>
      </c>
      <c r="H6" s="25">
        <f t="shared" si="1"/>
        <v>138</v>
      </c>
      <c r="I6" s="25">
        <v>50</v>
      </c>
      <c r="J6" s="25">
        <v>32</v>
      </c>
      <c r="K6" s="25">
        <v>56</v>
      </c>
      <c r="L6" s="25">
        <v>558</v>
      </c>
      <c r="M6" s="25">
        <v>12</v>
      </c>
      <c r="N6" s="25">
        <v>1</v>
      </c>
      <c r="O6" s="25">
        <v>98</v>
      </c>
      <c r="P6" s="25">
        <v>194</v>
      </c>
      <c r="Q6" s="25">
        <v>181</v>
      </c>
      <c r="R6" s="24">
        <f t="shared" si="2"/>
        <v>1001</v>
      </c>
      <c r="S6" s="26">
        <f t="shared" si="3"/>
        <v>83.41666666666667</v>
      </c>
      <c r="T6" s="26">
        <f t="shared" si="4"/>
        <v>2.6908602150537635</v>
      </c>
      <c r="U6" s="27">
        <f t="shared" si="5"/>
        <v>0.8468697123519459</v>
      </c>
    </row>
    <row r="7" spans="1:21" s="4" customFormat="1" ht="45" customHeight="1">
      <c r="A7" s="19">
        <v>3</v>
      </c>
      <c r="B7" s="20" t="s">
        <v>2</v>
      </c>
      <c r="C7" s="28">
        <f>Подключение!Q7</f>
        <v>173</v>
      </c>
      <c r="D7" s="23">
        <f>Подключение!P7</f>
        <v>8</v>
      </c>
      <c r="E7" s="23">
        <v>158</v>
      </c>
      <c r="F7" s="23"/>
      <c r="G7" s="24">
        <f t="shared" si="0"/>
        <v>5220</v>
      </c>
      <c r="H7" s="25">
        <f t="shared" si="1"/>
        <v>300</v>
      </c>
      <c r="I7" s="25">
        <v>135</v>
      </c>
      <c r="J7" s="25">
        <v>90</v>
      </c>
      <c r="K7" s="25">
        <v>75</v>
      </c>
      <c r="L7" s="25">
        <v>2188</v>
      </c>
      <c r="M7" s="25">
        <v>72</v>
      </c>
      <c r="N7" s="25">
        <v>8</v>
      </c>
      <c r="O7" s="25">
        <v>1266</v>
      </c>
      <c r="P7" s="25">
        <v>555</v>
      </c>
      <c r="Q7" s="25">
        <v>831</v>
      </c>
      <c r="R7" s="24">
        <f t="shared" si="2"/>
        <v>4389</v>
      </c>
      <c r="S7" s="26">
        <f t="shared" si="3"/>
        <v>365.75</v>
      </c>
      <c r="T7" s="26">
        <f t="shared" si="4"/>
        <v>11.798387096774194</v>
      </c>
      <c r="U7" s="27">
        <f t="shared" si="5"/>
        <v>0.8408045977011495</v>
      </c>
    </row>
    <row r="8" spans="1:21" s="4" customFormat="1" ht="45" customHeight="1">
      <c r="A8" s="19">
        <v>4</v>
      </c>
      <c r="B8" s="20" t="s">
        <v>3</v>
      </c>
      <c r="C8" s="28">
        <f>Подключение!Q8</f>
        <v>270</v>
      </c>
      <c r="D8" s="23">
        <f>Подключение!P8</f>
        <v>29</v>
      </c>
      <c r="E8" s="23">
        <v>250</v>
      </c>
      <c r="F8" s="23">
        <v>11</v>
      </c>
      <c r="G8" s="24">
        <f t="shared" si="0"/>
        <v>7409</v>
      </c>
      <c r="H8" s="25">
        <f t="shared" si="1"/>
        <v>673</v>
      </c>
      <c r="I8" s="25">
        <v>306</v>
      </c>
      <c r="J8" s="25">
        <v>148</v>
      </c>
      <c r="K8" s="25">
        <v>219</v>
      </c>
      <c r="L8" s="25">
        <v>2683</v>
      </c>
      <c r="M8" s="25">
        <v>92</v>
      </c>
      <c r="N8" s="25">
        <v>15</v>
      </c>
      <c r="O8" s="25">
        <v>2276</v>
      </c>
      <c r="P8" s="25">
        <v>831</v>
      </c>
      <c r="Q8" s="25">
        <v>839</v>
      </c>
      <c r="R8" s="24">
        <f t="shared" si="2"/>
        <v>6570</v>
      </c>
      <c r="S8" s="26">
        <f t="shared" si="3"/>
        <v>547.5</v>
      </c>
      <c r="T8" s="26">
        <f t="shared" si="4"/>
        <v>17.661290322580644</v>
      </c>
      <c r="U8" s="27">
        <f t="shared" si="5"/>
        <v>0.8867593467404508</v>
      </c>
    </row>
    <row r="9" spans="1:21" s="4" customFormat="1" ht="45" customHeight="1">
      <c r="A9" s="19">
        <v>5</v>
      </c>
      <c r="B9" s="20" t="s">
        <v>4</v>
      </c>
      <c r="C9" s="28">
        <f>Подключение!Q9</f>
        <v>189</v>
      </c>
      <c r="D9" s="23">
        <f>Подключение!P9</f>
        <v>8</v>
      </c>
      <c r="E9" s="23">
        <v>171</v>
      </c>
      <c r="F9" s="23">
        <v>6</v>
      </c>
      <c r="G9" s="24">
        <f t="shared" si="0"/>
        <v>3463</v>
      </c>
      <c r="H9" s="25">
        <f t="shared" si="1"/>
        <v>546</v>
      </c>
      <c r="I9" s="25">
        <v>195</v>
      </c>
      <c r="J9" s="25">
        <v>148</v>
      </c>
      <c r="K9" s="25">
        <v>203</v>
      </c>
      <c r="L9" s="25">
        <v>1682</v>
      </c>
      <c r="M9" s="25">
        <v>48</v>
      </c>
      <c r="N9" s="25">
        <v>11</v>
      </c>
      <c r="O9" s="25">
        <v>293</v>
      </c>
      <c r="P9" s="25">
        <v>431</v>
      </c>
      <c r="Q9" s="25">
        <v>452</v>
      </c>
      <c r="R9" s="24">
        <f t="shared" si="2"/>
        <v>3011</v>
      </c>
      <c r="S9" s="26">
        <f t="shared" si="3"/>
        <v>250.91666666666666</v>
      </c>
      <c r="T9" s="26">
        <f t="shared" si="4"/>
        <v>8.094086021505376</v>
      </c>
      <c r="U9" s="27">
        <f t="shared" si="5"/>
        <v>0.8694773317932428</v>
      </c>
    </row>
    <row r="10" spans="1:21" s="4" customFormat="1" ht="45" customHeight="1">
      <c r="A10" s="19">
        <v>6</v>
      </c>
      <c r="B10" s="20" t="s">
        <v>5</v>
      </c>
      <c r="C10" s="28">
        <f>Подключение!Q10</f>
        <v>295</v>
      </c>
      <c r="D10" s="23">
        <f>Подключение!P10</f>
        <v>25</v>
      </c>
      <c r="E10" s="23">
        <v>277</v>
      </c>
      <c r="F10" s="23">
        <v>17</v>
      </c>
      <c r="G10" s="24">
        <f t="shared" si="0"/>
        <v>7901</v>
      </c>
      <c r="H10" s="25">
        <f t="shared" si="1"/>
        <v>925</v>
      </c>
      <c r="I10" s="25">
        <v>310</v>
      </c>
      <c r="J10" s="25">
        <v>426</v>
      </c>
      <c r="K10" s="25">
        <v>189</v>
      </c>
      <c r="L10" s="25">
        <v>2799</v>
      </c>
      <c r="M10" s="25">
        <v>66</v>
      </c>
      <c r="N10" s="25">
        <v>3</v>
      </c>
      <c r="O10" s="25">
        <v>1356</v>
      </c>
      <c r="P10" s="25">
        <v>903</v>
      </c>
      <c r="Q10" s="25">
        <v>1849</v>
      </c>
      <c r="R10" s="24">
        <f t="shared" si="2"/>
        <v>6052</v>
      </c>
      <c r="S10" s="26">
        <f t="shared" si="3"/>
        <v>504.3333333333333</v>
      </c>
      <c r="T10" s="26">
        <f t="shared" si="4"/>
        <v>16.268817204301076</v>
      </c>
      <c r="U10" s="27">
        <f t="shared" si="5"/>
        <v>0.7659789900012657</v>
      </c>
    </row>
    <row r="11" spans="1:21" s="4" customFormat="1" ht="45" customHeight="1">
      <c r="A11" s="19">
        <v>7</v>
      </c>
      <c r="B11" s="20" t="s">
        <v>6</v>
      </c>
      <c r="C11" s="28">
        <f>Подключение!Q11</f>
        <v>84</v>
      </c>
      <c r="D11" s="23">
        <f>Подключение!P11</f>
        <v>1</v>
      </c>
      <c r="E11" s="23">
        <v>69</v>
      </c>
      <c r="F11" s="23"/>
      <c r="G11" s="24">
        <f t="shared" si="0"/>
        <v>1239</v>
      </c>
      <c r="H11" s="25">
        <f t="shared" si="1"/>
        <v>124</v>
      </c>
      <c r="I11" s="25">
        <v>59</v>
      </c>
      <c r="J11" s="25">
        <v>27</v>
      </c>
      <c r="K11" s="25">
        <v>38</v>
      </c>
      <c r="L11" s="25">
        <v>657</v>
      </c>
      <c r="M11" s="25">
        <v>29</v>
      </c>
      <c r="N11" s="25">
        <v>2</v>
      </c>
      <c r="O11" s="25">
        <v>67</v>
      </c>
      <c r="P11" s="25">
        <v>175</v>
      </c>
      <c r="Q11" s="25">
        <v>185</v>
      </c>
      <c r="R11" s="24">
        <f t="shared" si="2"/>
        <v>1054</v>
      </c>
      <c r="S11" s="26">
        <f t="shared" si="3"/>
        <v>87.83333333333333</v>
      </c>
      <c r="T11" s="26">
        <f t="shared" si="4"/>
        <v>2.833333333333333</v>
      </c>
      <c r="U11" s="27">
        <f t="shared" si="5"/>
        <v>0.8506860371267151</v>
      </c>
    </row>
    <row r="12" spans="1:21" s="4" customFormat="1" ht="45" customHeight="1">
      <c r="A12" s="19">
        <v>8</v>
      </c>
      <c r="B12" s="20" t="s">
        <v>7</v>
      </c>
      <c r="C12" s="28">
        <f>Подключение!Q12</f>
        <v>93</v>
      </c>
      <c r="D12" s="23">
        <f>Подключение!P12</f>
        <v>8</v>
      </c>
      <c r="E12" s="23">
        <v>84</v>
      </c>
      <c r="F12" s="23"/>
      <c r="G12" s="24">
        <f t="shared" si="0"/>
        <v>2006</v>
      </c>
      <c r="H12" s="25">
        <f t="shared" si="1"/>
        <v>258</v>
      </c>
      <c r="I12" s="25">
        <v>120</v>
      </c>
      <c r="J12" s="25">
        <v>42</v>
      </c>
      <c r="K12" s="25">
        <v>96</v>
      </c>
      <c r="L12" s="25">
        <v>919</v>
      </c>
      <c r="M12" s="25">
        <v>19</v>
      </c>
      <c r="N12" s="25">
        <v>29</v>
      </c>
      <c r="O12" s="25">
        <v>143</v>
      </c>
      <c r="P12" s="25">
        <v>295</v>
      </c>
      <c r="Q12" s="25">
        <v>343</v>
      </c>
      <c r="R12" s="24">
        <f t="shared" si="2"/>
        <v>1663</v>
      </c>
      <c r="S12" s="26">
        <f t="shared" si="3"/>
        <v>138.58333333333334</v>
      </c>
      <c r="T12" s="26">
        <f t="shared" si="4"/>
        <v>4.470430107526882</v>
      </c>
      <c r="U12" s="27">
        <f t="shared" si="5"/>
        <v>0.82901296111665</v>
      </c>
    </row>
    <row r="13" spans="1:21" s="4" customFormat="1" ht="45" customHeight="1">
      <c r="A13" s="19">
        <v>9</v>
      </c>
      <c r="B13" s="20" t="s">
        <v>8</v>
      </c>
      <c r="C13" s="28">
        <f>Подключение!Q13</f>
        <v>127</v>
      </c>
      <c r="D13" s="23">
        <f>Подключение!P13</f>
        <v>7</v>
      </c>
      <c r="E13" s="23">
        <v>109</v>
      </c>
      <c r="F13" s="23">
        <v>14</v>
      </c>
      <c r="G13" s="24">
        <f t="shared" si="0"/>
        <v>1810</v>
      </c>
      <c r="H13" s="25">
        <f t="shared" si="1"/>
        <v>115</v>
      </c>
      <c r="I13" s="25">
        <v>51</v>
      </c>
      <c r="J13" s="25">
        <v>41</v>
      </c>
      <c r="K13" s="25">
        <v>23</v>
      </c>
      <c r="L13" s="25">
        <v>871</v>
      </c>
      <c r="M13" s="25">
        <v>42</v>
      </c>
      <c r="N13" s="25">
        <v>6</v>
      </c>
      <c r="O13" s="25">
        <v>129</v>
      </c>
      <c r="P13" s="25">
        <v>366</v>
      </c>
      <c r="Q13" s="25">
        <v>281</v>
      </c>
      <c r="R13" s="24">
        <f>H13+L13+M13+N13+O13+P13</f>
        <v>1529</v>
      </c>
      <c r="S13" s="26">
        <f t="shared" si="3"/>
        <v>127.41666666666667</v>
      </c>
      <c r="T13" s="26">
        <f t="shared" si="4"/>
        <v>4.110215053763441</v>
      </c>
      <c r="U13" s="27">
        <f t="shared" si="5"/>
        <v>0.8447513812154697</v>
      </c>
    </row>
    <row r="14" spans="1:21" s="4" customFormat="1" ht="45" customHeight="1">
      <c r="A14" s="19">
        <v>10</v>
      </c>
      <c r="B14" s="20" t="s">
        <v>9</v>
      </c>
      <c r="C14" s="28">
        <f>Подключение!Q14</f>
        <v>91</v>
      </c>
      <c r="D14" s="23">
        <f>Подключение!P14</f>
        <v>0</v>
      </c>
      <c r="E14" s="23">
        <v>85</v>
      </c>
      <c r="F14" s="23"/>
      <c r="G14" s="24">
        <f t="shared" si="0"/>
        <v>1527</v>
      </c>
      <c r="H14" s="25">
        <f t="shared" si="1"/>
        <v>46</v>
      </c>
      <c r="I14" s="25">
        <v>23</v>
      </c>
      <c r="J14" s="25">
        <v>16</v>
      </c>
      <c r="K14" s="25">
        <v>7</v>
      </c>
      <c r="L14" s="25">
        <v>873</v>
      </c>
      <c r="M14" s="25">
        <v>12</v>
      </c>
      <c r="N14" s="25">
        <v>1</v>
      </c>
      <c r="O14" s="25">
        <v>102</v>
      </c>
      <c r="P14" s="25">
        <v>244</v>
      </c>
      <c r="Q14" s="25">
        <v>249</v>
      </c>
      <c r="R14" s="24">
        <f t="shared" si="2"/>
        <v>1278</v>
      </c>
      <c r="S14" s="26">
        <f t="shared" si="3"/>
        <v>106.5</v>
      </c>
      <c r="T14" s="26">
        <f t="shared" si="4"/>
        <v>3.435483870967742</v>
      </c>
      <c r="U14" s="27">
        <f t="shared" si="5"/>
        <v>0.8369351669941061</v>
      </c>
    </row>
    <row r="15" spans="1:21" s="4" customFormat="1" ht="45" customHeight="1">
      <c r="A15" s="19">
        <v>11</v>
      </c>
      <c r="B15" s="20" t="s">
        <v>10</v>
      </c>
      <c r="C15" s="28">
        <f>Подключение!Q15</f>
        <v>164</v>
      </c>
      <c r="D15" s="23">
        <f>Подключение!P15</f>
        <v>4</v>
      </c>
      <c r="E15" s="23">
        <v>143</v>
      </c>
      <c r="F15" s="23"/>
      <c r="G15" s="24">
        <f t="shared" si="0"/>
        <v>2363</v>
      </c>
      <c r="H15" s="25">
        <f t="shared" si="1"/>
        <v>154</v>
      </c>
      <c r="I15" s="25">
        <v>37</v>
      </c>
      <c r="J15" s="25">
        <v>85</v>
      </c>
      <c r="K15" s="25">
        <v>32</v>
      </c>
      <c r="L15" s="25">
        <v>1319</v>
      </c>
      <c r="M15" s="25">
        <v>15</v>
      </c>
      <c r="N15" s="25">
        <v>0</v>
      </c>
      <c r="O15" s="25">
        <v>106</v>
      </c>
      <c r="P15" s="25">
        <v>382</v>
      </c>
      <c r="Q15" s="25">
        <v>387</v>
      </c>
      <c r="R15" s="24">
        <f t="shared" si="2"/>
        <v>1976</v>
      </c>
      <c r="S15" s="26">
        <f t="shared" si="3"/>
        <v>164.66666666666666</v>
      </c>
      <c r="T15" s="26">
        <f t="shared" si="4"/>
        <v>5.311827956989247</v>
      </c>
      <c r="U15" s="27">
        <f t="shared" si="5"/>
        <v>0.8362251375370292</v>
      </c>
    </row>
    <row r="16" spans="1:21" s="4" customFormat="1" ht="45" customHeight="1">
      <c r="A16" s="19">
        <v>12</v>
      </c>
      <c r="B16" s="20" t="s">
        <v>11</v>
      </c>
      <c r="C16" s="28">
        <f>Подключение!Q16</f>
        <v>158</v>
      </c>
      <c r="D16" s="23">
        <f>Подключение!P16</f>
        <v>2</v>
      </c>
      <c r="E16" s="23">
        <v>138</v>
      </c>
      <c r="F16" s="23">
        <v>16</v>
      </c>
      <c r="G16" s="24">
        <f t="shared" si="0"/>
        <v>2524</v>
      </c>
      <c r="H16" s="25">
        <f t="shared" si="1"/>
        <v>163</v>
      </c>
      <c r="I16" s="25">
        <v>68</v>
      </c>
      <c r="J16" s="25">
        <v>36</v>
      </c>
      <c r="K16" s="25">
        <v>59</v>
      </c>
      <c r="L16" s="25">
        <v>1474</v>
      </c>
      <c r="M16" s="25">
        <v>8</v>
      </c>
      <c r="N16" s="25">
        <v>3</v>
      </c>
      <c r="O16" s="25">
        <v>107</v>
      </c>
      <c r="P16" s="25">
        <v>409</v>
      </c>
      <c r="Q16" s="25">
        <v>360</v>
      </c>
      <c r="R16" s="24">
        <f t="shared" si="2"/>
        <v>2164</v>
      </c>
      <c r="S16" s="26">
        <f t="shared" si="3"/>
        <v>180.33333333333334</v>
      </c>
      <c r="T16" s="26">
        <f t="shared" si="4"/>
        <v>5.817204301075269</v>
      </c>
      <c r="U16" s="27">
        <f t="shared" si="5"/>
        <v>0.8573692551505546</v>
      </c>
    </row>
    <row r="17" spans="1:21" s="4" customFormat="1" ht="45" customHeight="1">
      <c r="A17" s="19">
        <v>13</v>
      </c>
      <c r="B17" s="20" t="s">
        <v>12</v>
      </c>
      <c r="C17" s="28">
        <f>Подключение!Q17</f>
        <v>118</v>
      </c>
      <c r="D17" s="23">
        <f>Подключение!P17</f>
        <v>2</v>
      </c>
      <c r="E17" s="23">
        <v>101</v>
      </c>
      <c r="F17" s="23"/>
      <c r="G17" s="24">
        <f t="shared" si="0"/>
        <v>1679</v>
      </c>
      <c r="H17" s="25">
        <f t="shared" si="1"/>
        <v>304</v>
      </c>
      <c r="I17" s="25">
        <v>59</v>
      </c>
      <c r="J17" s="25">
        <v>68</v>
      </c>
      <c r="K17" s="25">
        <v>177</v>
      </c>
      <c r="L17" s="25">
        <v>849</v>
      </c>
      <c r="M17" s="25">
        <v>11</v>
      </c>
      <c r="N17" s="25">
        <v>7</v>
      </c>
      <c r="O17" s="25">
        <v>83</v>
      </c>
      <c r="P17" s="25">
        <v>194</v>
      </c>
      <c r="Q17" s="25">
        <v>231</v>
      </c>
      <c r="R17" s="24">
        <f t="shared" si="2"/>
        <v>1448</v>
      </c>
      <c r="S17" s="26">
        <f t="shared" si="3"/>
        <v>120.66666666666667</v>
      </c>
      <c r="T17" s="26">
        <f t="shared" si="4"/>
        <v>3.89247311827957</v>
      </c>
      <c r="U17" s="27">
        <f t="shared" si="5"/>
        <v>0.8624181060154854</v>
      </c>
    </row>
    <row r="18" spans="1:21" s="4" customFormat="1" ht="45" customHeight="1">
      <c r="A18" s="19">
        <v>14</v>
      </c>
      <c r="B18" s="20" t="s">
        <v>13</v>
      </c>
      <c r="C18" s="28">
        <f>Подключение!Q18</f>
        <v>160</v>
      </c>
      <c r="D18" s="23">
        <f>Подключение!P18</f>
        <v>11</v>
      </c>
      <c r="E18" s="23">
        <v>149</v>
      </c>
      <c r="F18" s="23"/>
      <c r="G18" s="24">
        <f t="shared" si="0"/>
        <v>2785</v>
      </c>
      <c r="H18" s="25">
        <f t="shared" si="1"/>
        <v>337</v>
      </c>
      <c r="I18" s="25">
        <v>109</v>
      </c>
      <c r="J18" s="25">
        <v>111</v>
      </c>
      <c r="K18" s="25">
        <v>117</v>
      </c>
      <c r="L18" s="25">
        <v>1345</v>
      </c>
      <c r="M18" s="25">
        <v>8</v>
      </c>
      <c r="N18" s="25">
        <v>3</v>
      </c>
      <c r="O18" s="25">
        <v>251</v>
      </c>
      <c r="P18" s="25">
        <v>436</v>
      </c>
      <c r="Q18" s="25">
        <v>405</v>
      </c>
      <c r="R18" s="24">
        <f t="shared" si="2"/>
        <v>2380</v>
      </c>
      <c r="S18" s="26">
        <f t="shared" si="3"/>
        <v>198.33333333333334</v>
      </c>
      <c r="T18" s="26">
        <f t="shared" si="4"/>
        <v>6.397849462365592</v>
      </c>
      <c r="U18" s="27">
        <f t="shared" si="5"/>
        <v>0.8545780969479354</v>
      </c>
    </row>
    <row r="19" spans="1:21" s="4" customFormat="1" ht="45" customHeight="1">
      <c r="A19" s="19">
        <v>15</v>
      </c>
      <c r="B19" s="20" t="s">
        <v>14</v>
      </c>
      <c r="C19" s="28">
        <f>Подключение!Q19</f>
        <v>163</v>
      </c>
      <c r="D19" s="23">
        <f>Подключение!P19</f>
        <v>3</v>
      </c>
      <c r="E19" s="23">
        <v>148</v>
      </c>
      <c r="F19" s="23"/>
      <c r="G19" s="24">
        <f t="shared" si="0"/>
        <v>2554</v>
      </c>
      <c r="H19" s="25">
        <f t="shared" si="1"/>
        <v>136</v>
      </c>
      <c r="I19" s="25">
        <v>62</v>
      </c>
      <c r="J19" s="25">
        <v>35</v>
      </c>
      <c r="K19" s="25">
        <v>39</v>
      </c>
      <c r="L19" s="25">
        <v>1410</v>
      </c>
      <c r="M19" s="25">
        <v>27</v>
      </c>
      <c r="N19" s="25">
        <v>3</v>
      </c>
      <c r="O19" s="25">
        <v>116</v>
      </c>
      <c r="P19" s="25">
        <v>432</v>
      </c>
      <c r="Q19" s="25">
        <v>430</v>
      </c>
      <c r="R19" s="24">
        <f t="shared" si="2"/>
        <v>2124</v>
      </c>
      <c r="S19" s="26">
        <f t="shared" si="3"/>
        <v>177</v>
      </c>
      <c r="T19" s="26">
        <f t="shared" si="4"/>
        <v>5.709677419354839</v>
      </c>
      <c r="U19" s="27">
        <f t="shared" si="5"/>
        <v>0.831636648394675</v>
      </c>
    </row>
    <row r="20" spans="1:21" s="4" customFormat="1" ht="45" customHeight="1">
      <c r="A20" s="19">
        <v>16</v>
      </c>
      <c r="B20" s="20" t="s">
        <v>17</v>
      </c>
      <c r="C20" s="28">
        <f>Подключение!Q20</f>
        <v>86</v>
      </c>
      <c r="D20" s="23">
        <f>Подключение!P20</f>
        <v>1</v>
      </c>
      <c r="E20" s="23">
        <v>78</v>
      </c>
      <c r="F20" s="23"/>
      <c r="G20" s="24">
        <f t="shared" si="0"/>
        <v>1287</v>
      </c>
      <c r="H20" s="25">
        <f t="shared" si="1"/>
        <v>106</v>
      </c>
      <c r="I20" s="25">
        <v>41</v>
      </c>
      <c r="J20" s="25">
        <v>49</v>
      </c>
      <c r="K20" s="25">
        <v>16</v>
      </c>
      <c r="L20" s="25">
        <v>718</v>
      </c>
      <c r="M20" s="25">
        <v>3</v>
      </c>
      <c r="N20" s="25">
        <v>0</v>
      </c>
      <c r="O20" s="25">
        <v>53</v>
      </c>
      <c r="P20" s="25">
        <v>198</v>
      </c>
      <c r="Q20" s="25">
        <v>209</v>
      </c>
      <c r="R20" s="24">
        <f t="shared" si="2"/>
        <v>1078</v>
      </c>
      <c r="S20" s="26">
        <f t="shared" si="3"/>
        <v>89.83333333333333</v>
      </c>
      <c r="T20" s="26">
        <f t="shared" si="4"/>
        <v>2.897849462365591</v>
      </c>
      <c r="U20" s="27">
        <f t="shared" si="5"/>
        <v>0.8376068376068376</v>
      </c>
    </row>
    <row r="21" spans="1:21" s="4" customFormat="1" ht="45" customHeight="1">
      <c r="A21" s="19">
        <v>17</v>
      </c>
      <c r="B21" s="20" t="s">
        <v>15</v>
      </c>
      <c r="C21" s="28">
        <f>Подключение!Q21</f>
        <v>119</v>
      </c>
      <c r="D21" s="23">
        <f>Подключение!P21</f>
        <v>12</v>
      </c>
      <c r="E21" s="23">
        <v>111</v>
      </c>
      <c r="F21" s="23"/>
      <c r="G21" s="24">
        <f t="shared" si="0"/>
        <v>3120</v>
      </c>
      <c r="H21" s="25">
        <f t="shared" si="1"/>
        <v>379</v>
      </c>
      <c r="I21" s="25">
        <v>164</v>
      </c>
      <c r="J21" s="25">
        <v>114</v>
      </c>
      <c r="K21" s="25">
        <v>101</v>
      </c>
      <c r="L21" s="25">
        <v>1201</v>
      </c>
      <c r="M21" s="25">
        <v>46</v>
      </c>
      <c r="N21" s="25">
        <v>3</v>
      </c>
      <c r="O21" s="25">
        <v>768</v>
      </c>
      <c r="P21" s="25">
        <v>310</v>
      </c>
      <c r="Q21" s="25">
        <v>413</v>
      </c>
      <c r="R21" s="24">
        <f t="shared" si="2"/>
        <v>2707</v>
      </c>
      <c r="S21" s="26">
        <f t="shared" si="3"/>
        <v>225.58333333333334</v>
      </c>
      <c r="T21" s="26">
        <f t="shared" si="4"/>
        <v>7.276881720430108</v>
      </c>
      <c r="U21" s="27">
        <f t="shared" si="5"/>
        <v>0.8676282051282052</v>
      </c>
    </row>
    <row r="22" spans="1:21" s="4" customFormat="1" ht="45" customHeight="1">
      <c r="A22" s="19">
        <v>18</v>
      </c>
      <c r="B22" s="20" t="s">
        <v>16</v>
      </c>
      <c r="C22" s="28">
        <f>Подключение!Q22</f>
        <v>57</v>
      </c>
      <c r="D22" s="23">
        <f>Подключение!P22</f>
        <v>1</v>
      </c>
      <c r="E22" s="23">
        <v>50</v>
      </c>
      <c r="F22" s="23"/>
      <c r="G22" s="24">
        <f t="shared" si="0"/>
        <v>738</v>
      </c>
      <c r="H22" s="25">
        <f t="shared" si="1"/>
        <v>72</v>
      </c>
      <c r="I22" s="25">
        <v>38</v>
      </c>
      <c r="J22" s="25">
        <v>7</v>
      </c>
      <c r="K22" s="25">
        <v>27</v>
      </c>
      <c r="L22" s="25">
        <v>385</v>
      </c>
      <c r="M22" s="25">
        <v>2</v>
      </c>
      <c r="N22" s="25">
        <v>0</v>
      </c>
      <c r="O22" s="25">
        <v>82</v>
      </c>
      <c r="P22" s="25">
        <v>109</v>
      </c>
      <c r="Q22" s="25">
        <v>88</v>
      </c>
      <c r="R22" s="24">
        <f t="shared" si="2"/>
        <v>650</v>
      </c>
      <c r="S22" s="26">
        <f t="shared" si="3"/>
        <v>54.166666666666664</v>
      </c>
      <c r="T22" s="26">
        <f t="shared" si="4"/>
        <v>1.7473118279569892</v>
      </c>
      <c r="U22" s="27">
        <f t="shared" si="5"/>
        <v>0.8807588075880759</v>
      </c>
    </row>
    <row r="23" spans="1:22" s="5" customFormat="1" ht="45" customHeight="1">
      <c r="A23" s="29"/>
      <c r="B23" s="30" t="s">
        <v>18</v>
      </c>
      <c r="C23" s="35">
        <f>Подключение!Q23</f>
        <v>2547</v>
      </c>
      <c r="D23" s="31">
        <f>SUM(D4:D22)</f>
        <v>129</v>
      </c>
      <c r="E23" s="31">
        <f>SUM(E4:E22)</f>
        <v>2295</v>
      </c>
      <c r="F23" s="31">
        <f>SUM(F4:F22)</f>
        <v>64</v>
      </c>
      <c r="G23" s="31">
        <f>SUM(G4:G22)</f>
        <v>50576</v>
      </c>
      <c r="H23" s="32">
        <f t="shared" si="1"/>
        <v>4939</v>
      </c>
      <c r="I23" s="32">
        <f aca="true" t="shared" si="6" ref="I23:R23">SUM(I4:I22)</f>
        <v>1895</v>
      </c>
      <c r="J23" s="32">
        <f t="shared" si="6"/>
        <v>1510</v>
      </c>
      <c r="K23" s="32">
        <f t="shared" si="6"/>
        <v>1534</v>
      </c>
      <c r="L23" s="32">
        <f t="shared" si="6"/>
        <v>22860</v>
      </c>
      <c r="M23" s="32">
        <f t="shared" si="6"/>
        <v>533</v>
      </c>
      <c r="N23" s="32">
        <f t="shared" si="6"/>
        <v>99</v>
      </c>
      <c r="O23" s="32">
        <f t="shared" si="6"/>
        <v>7414</v>
      </c>
      <c r="P23" s="32">
        <f t="shared" si="6"/>
        <v>6715</v>
      </c>
      <c r="Q23" s="31">
        <f>SUM(Q4:Q22)</f>
        <v>8016</v>
      </c>
      <c r="R23" s="31">
        <f t="shared" si="6"/>
        <v>42560</v>
      </c>
      <c r="S23" s="51">
        <f t="shared" si="3"/>
        <v>3546.6666666666665</v>
      </c>
      <c r="T23" s="51">
        <f t="shared" si="4"/>
        <v>114.40860215053763</v>
      </c>
      <c r="U23" s="33">
        <f>R23/G23</f>
        <v>0.841505852578298</v>
      </c>
      <c r="V23" s="21"/>
    </row>
    <row r="24" spans="1:12" ht="15">
      <c r="A24" s="2"/>
      <c r="B24" s="3"/>
      <c r="C24" s="3"/>
      <c r="D24" s="3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3"/>
      <c r="D25" s="3"/>
      <c r="E25" s="2"/>
      <c r="F25" s="2"/>
      <c r="G25" s="2"/>
      <c r="H25" s="2"/>
      <c r="I25" s="2"/>
      <c r="J25" s="2"/>
      <c r="K25" s="2"/>
      <c r="L25" s="2"/>
    </row>
    <row r="26" spans="1:12" ht="23.25">
      <c r="A26" s="2"/>
      <c r="B26" s="2"/>
      <c r="C26" s="2"/>
      <c r="D26" s="2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19">
    <mergeCell ref="U2:U3"/>
    <mergeCell ref="A1:U1"/>
    <mergeCell ref="G2:G3"/>
    <mergeCell ref="E2:E3"/>
    <mergeCell ref="B2:B3"/>
    <mergeCell ref="A2:A3"/>
    <mergeCell ref="H2:H3"/>
    <mergeCell ref="I2:K2"/>
    <mergeCell ref="F2:F3"/>
    <mergeCell ref="L2:L3"/>
    <mergeCell ref="C2:C3"/>
    <mergeCell ref="M2:M3"/>
    <mergeCell ref="N2:N3"/>
    <mergeCell ref="O2:O3"/>
    <mergeCell ref="Q2:Q3"/>
    <mergeCell ref="S2:T2"/>
    <mergeCell ref="R2:R3"/>
    <mergeCell ref="P2:P3"/>
    <mergeCell ref="D2:D3"/>
  </mergeCells>
  <printOptions/>
  <pageMargins left="0.2362204724409449" right="0.2755905511811024" top="0.7874015748031497" bottom="0.7874015748031497" header="0.5118110236220472" footer="0.5118110236220472"/>
  <pageSetup fitToHeight="1" fitToWidth="1" horizontalDpi="600" verticalDpi="600" orientation="landscape" paperSize="9" scale="39" r:id="rId1"/>
  <headerFooter alignWithMargins="0">
    <oddFooter>&amp;L&amp;F&amp;R&amp;F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56" zoomScaleSheetLayoutView="56" zoomScalePageLayoutView="0" workbookViewId="0" topLeftCell="A1">
      <selection activeCell="Q14" sqref="Q14"/>
    </sheetView>
  </sheetViews>
  <sheetFormatPr defaultColWidth="9.00390625" defaultRowHeight="12.75"/>
  <cols>
    <col min="1" max="1" width="6.375" style="0" customWidth="1"/>
    <col min="2" max="2" width="32.00390625" style="0" customWidth="1"/>
    <col min="3" max="3" width="23.25390625" style="0" customWidth="1"/>
    <col min="4" max="7" width="15.75390625" style="14" customWidth="1"/>
    <col min="8" max="14" width="15.75390625" style="15" customWidth="1"/>
    <col min="15" max="15" width="15.75390625" style="11" customWidth="1"/>
    <col min="16" max="16" width="15.75390625" style="0" customWidth="1"/>
    <col min="17" max="17" width="26.875" style="0" customWidth="1"/>
    <col min="18" max="18" width="17.75390625" style="0" bestFit="1" customWidth="1"/>
  </cols>
  <sheetData>
    <row r="1" spans="1:19" ht="49.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8" ht="49.5" customHeight="1">
      <c r="A2" s="53" t="s">
        <v>24</v>
      </c>
      <c r="B2" s="62" t="s">
        <v>56</v>
      </c>
      <c r="C2" s="60" t="s">
        <v>43</v>
      </c>
      <c r="D2" s="55" t="s">
        <v>60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04.25" customHeight="1">
      <c r="A3" s="64"/>
      <c r="B3" s="63"/>
      <c r="C3" s="61"/>
      <c r="D3" s="38" t="s">
        <v>44</v>
      </c>
      <c r="E3" s="38" t="s">
        <v>45</v>
      </c>
      <c r="F3" s="38" t="s">
        <v>46</v>
      </c>
      <c r="G3" s="38" t="s">
        <v>47</v>
      </c>
      <c r="H3" s="38" t="s">
        <v>48</v>
      </c>
      <c r="I3" s="38" t="s">
        <v>49</v>
      </c>
      <c r="J3" s="38" t="s">
        <v>50</v>
      </c>
      <c r="K3" s="38" t="s">
        <v>51</v>
      </c>
      <c r="L3" s="38" t="s">
        <v>52</v>
      </c>
      <c r="M3" s="38" t="s">
        <v>53</v>
      </c>
      <c r="N3" s="38" t="s">
        <v>54</v>
      </c>
      <c r="O3" s="38" t="s">
        <v>55</v>
      </c>
      <c r="P3" s="50" t="s">
        <v>59</v>
      </c>
      <c r="Q3" s="36" t="s">
        <v>62</v>
      </c>
      <c r="R3" s="49" t="s">
        <v>61</v>
      </c>
    </row>
    <row r="4" spans="1:18" s="4" customFormat="1" ht="45" customHeight="1">
      <c r="A4" s="40">
        <v>1</v>
      </c>
      <c r="B4" s="39" t="s">
        <v>0</v>
      </c>
      <c r="C4" s="41">
        <v>76</v>
      </c>
      <c r="D4" s="42">
        <v>0</v>
      </c>
      <c r="E4" s="42">
        <v>0</v>
      </c>
      <c r="F4" s="42">
        <v>0</v>
      </c>
      <c r="G4" s="43">
        <v>0</v>
      </c>
      <c r="H4" s="42">
        <v>0</v>
      </c>
      <c r="I4" s="42">
        <v>0</v>
      </c>
      <c r="J4" s="42"/>
      <c r="K4" s="42"/>
      <c r="L4" s="42"/>
      <c r="M4" s="42"/>
      <c r="N4" s="42"/>
      <c r="O4" s="43"/>
      <c r="P4" s="44">
        <f>D4+E4+F4+G4+H4+I4+J4+K4+L4+M4+N4+O4</f>
        <v>0</v>
      </c>
      <c r="Q4" s="45">
        <f>C4+D4+E4+F4+G4+H4+I4+J4+K4+L4+M4+N4+O4</f>
        <v>76</v>
      </c>
      <c r="R4" s="45">
        <f>C4+D4+E4+F4+G4+H4+I4</f>
        <v>76</v>
      </c>
    </row>
    <row r="5" spans="1:18" s="4" customFormat="1" ht="45" customHeight="1">
      <c r="A5" s="40"/>
      <c r="B5" s="39" t="s">
        <v>57</v>
      </c>
      <c r="C5" s="41">
        <v>42</v>
      </c>
      <c r="D5" s="42"/>
      <c r="E5" s="42"/>
      <c r="F5" s="42"/>
      <c r="G5" s="43">
        <v>0</v>
      </c>
      <c r="H5" s="42">
        <v>0</v>
      </c>
      <c r="I5" s="42"/>
      <c r="J5" s="42"/>
      <c r="K5" s="42"/>
      <c r="L5" s="42"/>
      <c r="M5" s="42"/>
      <c r="N5" s="42"/>
      <c r="O5" s="43"/>
      <c r="P5" s="44">
        <f aca="true" t="shared" si="0" ref="P5:P23">D5+E5+F5+G5+H5+I5+J5+K5+L5+M5+N5+O5</f>
        <v>0</v>
      </c>
      <c r="Q5" s="45">
        <f aca="true" t="shared" si="1" ref="Q5:Q23">C5+D5+E5+F5+G5+H5+I5+J5+K5+L5+M5+N5+O5</f>
        <v>42</v>
      </c>
      <c r="R5" s="45">
        <f aca="true" t="shared" si="2" ref="R5:R23">C5+D5+E5+F5+G5+H5+I5</f>
        <v>42</v>
      </c>
    </row>
    <row r="6" spans="1:23" s="4" customFormat="1" ht="45" customHeight="1">
      <c r="A6" s="40">
        <v>2</v>
      </c>
      <c r="B6" s="39" t="s">
        <v>1</v>
      </c>
      <c r="C6" s="41">
        <v>75</v>
      </c>
      <c r="D6" s="42">
        <v>1</v>
      </c>
      <c r="E6" s="42"/>
      <c r="F6" s="42"/>
      <c r="G6" s="43">
        <v>0</v>
      </c>
      <c r="H6" s="42">
        <v>0</v>
      </c>
      <c r="I6" s="42"/>
      <c r="J6" s="42">
        <v>1</v>
      </c>
      <c r="K6" s="42"/>
      <c r="L6" s="42">
        <v>1</v>
      </c>
      <c r="M6" s="42"/>
      <c r="N6" s="42">
        <v>4</v>
      </c>
      <c r="O6" s="43"/>
      <c r="P6" s="44">
        <f t="shared" si="0"/>
        <v>7</v>
      </c>
      <c r="Q6" s="45">
        <f t="shared" si="1"/>
        <v>82</v>
      </c>
      <c r="R6" s="45">
        <f t="shared" si="2"/>
        <v>76</v>
      </c>
      <c r="W6" s="37"/>
    </row>
    <row r="7" spans="1:18" s="4" customFormat="1" ht="45" customHeight="1">
      <c r="A7" s="40">
        <v>3</v>
      </c>
      <c r="B7" s="39" t="s">
        <v>2</v>
      </c>
      <c r="C7" s="41">
        <v>165</v>
      </c>
      <c r="D7" s="42">
        <v>2</v>
      </c>
      <c r="E7" s="42"/>
      <c r="F7" s="42"/>
      <c r="G7" s="43">
        <v>0</v>
      </c>
      <c r="H7" s="42">
        <v>2</v>
      </c>
      <c r="I7" s="42"/>
      <c r="J7" s="42"/>
      <c r="K7" s="42">
        <v>2</v>
      </c>
      <c r="L7" s="42">
        <v>1</v>
      </c>
      <c r="M7" s="42"/>
      <c r="N7" s="42"/>
      <c r="O7" s="43">
        <v>1</v>
      </c>
      <c r="P7" s="44">
        <f t="shared" si="0"/>
        <v>8</v>
      </c>
      <c r="Q7" s="45">
        <f t="shared" si="1"/>
        <v>173</v>
      </c>
      <c r="R7" s="45">
        <f t="shared" si="2"/>
        <v>169</v>
      </c>
    </row>
    <row r="8" spans="1:18" s="4" customFormat="1" ht="45" customHeight="1">
      <c r="A8" s="40">
        <v>4</v>
      </c>
      <c r="B8" s="39" t="s">
        <v>3</v>
      </c>
      <c r="C8" s="41">
        <v>241</v>
      </c>
      <c r="D8" s="42">
        <v>1</v>
      </c>
      <c r="E8" s="42">
        <v>4</v>
      </c>
      <c r="F8" s="42">
        <v>2</v>
      </c>
      <c r="G8" s="43">
        <v>0</v>
      </c>
      <c r="H8" s="42">
        <v>1</v>
      </c>
      <c r="I8" s="42">
        <v>5</v>
      </c>
      <c r="J8" s="42">
        <v>7</v>
      </c>
      <c r="K8" s="42">
        <v>3</v>
      </c>
      <c r="L8" s="42">
        <v>2</v>
      </c>
      <c r="M8" s="42">
        <v>3</v>
      </c>
      <c r="N8" s="42"/>
      <c r="O8" s="43">
        <v>1</v>
      </c>
      <c r="P8" s="44">
        <f t="shared" si="0"/>
        <v>29</v>
      </c>
      <c r="Q8" s="45">
        <f t="shared" si="1"/>
        <v>270</v>
      </c>
      <c r="R8" s="45">
        <f t="shared" si="2"/>
        <v>254</v>
      </c>
    </row>
    <row r="9" spans="1:18" s="4" customFormat="1" ht="45" customHeight="1">
      <c r="A9" s="40">
        <v>5</v>
      </c>
      <c r="B9" s="39" t="s">
        <v>4</v>
      </c>
      <c r="C9" s="41">
        <v>181</v>
      </c>
      <c r="D9" s="42"/>
      <c r="E9" s="42"/>
      <c r="F9" s="42"/>
      <c r="G9" s="43">
        <v>0</v>
      </c>
      <c r="H9" s="42">
        <v>1</v>
      </c>
      <c r="I9" s="42"/>
      <c r="J9" s="42"/>
      <c r="K9" s="42">
        <v>7</v>
      </c>
      <c r="L9" s="42"/>
      <c r="M9" s="42"/>
      <c r="N9" s="42"/>
      <c r="O9" s="43"/>
      <c r="P9" s="44">
        <f t="shared" si="0"/>
        <v>8</v>
      </c>
      <c r="Q9" s="45">
        <f t="shared" si="1"/>
        <v>189</v>
      </c>
      <c r="R9" s="45">
        <f t="shared" si="2"/>
        <v>182</v>
      </c>
    </row>
    <row r="10" spans="1:18" s="4" customFormat="1" ht="45" customHeight="1">
      <c r="A10" s="40">
        <v>6</v>
      </c>
      <c r="B10" s="39" t="s">
        <v>5</v>
      </c>
      <c r="C10" s="41">
        <v>270</v>
      </c>
      <c r="D10" s="42">
        <v>1</v>
      </c>
      <c r="E10" s="42">
        <v>4</v>
      </c>
      <c r="F10" s="42">
        <v>3</v>
      </c>
      <c r="G10" s="43">
        <v>0</v>
      </c>
      <c r="H10" s="42">
        <v>0</v>
      </c>
      <c r="I10" s="42"/>
      <c r="J10" s="42">
        <v>1</v>
      </c>
      <c r="K10" s="42"/>
      <c r="L10" s="42"/>
      <c r="M10" s="42">
        <v>4</v>
      </c>
      <c r="N10" s="42">
        <v>6</v>
      </c>
      <c r="O10" s="43">
        <v>6</v>
      </c>
      <c r="P10" s="44">
        <f t="shared" si="0"/>
        <v>25</v>
      </c>
      <c r="Q10" s="45">
        <f t="shared" si="1"/>
        <v>295</v>
      </c>
      <c r="R10" s="45">
        <f t="shared" si="2"/>
        <v>278</v>
      </c>
    </row>
    <row r="11" spans="1:18" s="4" customFormat="1" ht="45" customHeight="1">
      <c r="A11" s="40">
        <v>7</v>
      </c>
      <c r="B11" s="39" t="s">
        <v>6</v>
      </c>
      <c r="C11" s="41">
        <v>83</v>
      </c>
      <c r="D11" s="42">
        <v>1</v>
      </c>
      <c r="E11" s="42"/>
      <c r="F11" s="42"/>
      <c r="G11" s="43">
        <v>0</v>
      </c>
      <c r="H11" s="42">
        <v>0</v>
      </c>
      <c r="I11" s="42"/>
      <c r="J11" s="42"/>
      <c r="K11" s="42"/>
      <c r="L11" s="42"/>
      <c r="M11" s="42"/>
      <c r="N11" s="42"/>
      <c r="O11" s="43"/>
      <c r="P11" s="44">
        <f t="shared" si="0"/>
        <v>1</v>
      </c>
      <c r="Q11" s="45">
        <f t="shared" si="1"/>
        <v>84</v>
      </c>
      <c r="R11" s="45">
        <f t="shared" si="2"/>
        <v>84</v>
      </c>
    </row>
    <row r="12" spans="1:18" s="4" customFormat="1" ht="45" customHeight="1">
      <c r="A12" s="40">
        <v>8</v>
      </c>
      <c r="B12" s="39" t="s">
        <v>7</v>
      </c>
      <c r="C12" s="41">
        <v>85</v>
      </c>
      <c r="D12" s="42"/>
      <c r="E12" s="42">
        <v>1</v>
      </c>
      <c r="F12" s="42"/>
      <c r="G12" s="43">
        <v>0</v>
      </c>
      <c r="H12" s="42">
        <v>2</v>
      </c>
      <c r="I12" s="42"/>
      <c r="J12" s="42">
        <v>1</v>
      </c>
      <c r="K12" s="42">
        <v>1</v>
      </c>
      <c r="L12" s="42"/>
      <c r="M12" s="42">
        <v>1</v>
      </c>
      <c r="N12" s="42"/>
      <c r="O12" s="43">
        <v>2</v>
      </c>
      <c r="P12" s="44">
        <f t="shared" si="0"/>
        <v>8</v>
      </c>
      <c r="Q12" s="45">
        <f t="shared" si="1"/>
        <v>93</v>
      </c>
      <c r="R12" s="45">
        <f t="shared" si="2"/>
        <v>88</v>
      </c>
    </row>
    <row r="13" spans="1:18" s="4" customFormat="1" ht="45" customHeight="1">
      <c r="A13" s="40">
        <v>9</v>
      </c>
      <c r="B13" s="39" t="s">
        <v>8</v>
      </c>
      <c r="C13" s="41">
        <v>120</v>
      </c>
      <c r="D13" s="42">
        <v>1</v>
      </c>
      <c r="E13" s="42">
        <v>2</v>
      </c>
      <c r="F13" s="42"/>
      <c r="G13" s="43">
        <v>0</v>
      </c>
      <c r="H13" s="42">
        <v>0</v>
      </c>
      <c r="I13" s="42"/>
      <c r="J13" s="42"/>
      <c r="K13" s="42"/>
      <c r="L13" s="42"/>
      <c r="M13" s="42">
        <v>1</v>
      </c>
      <c r="N13" s="42"/>
      <c r="O13" s="43">
        <v>3</v>
      </c>
      <c r="P13" s="44">
        <f t="shared" si="0"/>
        <v>7</v>
      </c>
      <c r="Q13" s="45">
        <f t="shared" si="1"/>
        <v>127</v>
      </c>
      <c r="R13" s="45">
        <f t="shared" si="2"/>
        <v>123</v>
      </c>
    </row>
    <row r="14" spans="1:18" s="4" customFormat="1" ht="45" customHeight="1">
      <c r="A14" s="40">
        <v>10</v>
      </c>
      <c r="B14" s="39" t="s">
        <v>9</v>
      </c>
      <c r="C14" s="41">
        <v>91</v>
      </c>
      <c r="D14" s="42"/>
      <c r="E14" s="42"/>
      <c r="F14" s="42"/>
      <c r="G14" s="43">
        <v>0</v>
      </c>
      <c r="H14" s="42">
        <v>0</v>
      </c>
      <c r="I14" s="42"/>
      <c r="J14" s="42"/>
      <c r="K14" s="42"/>
      <c r="L14" s="42"/>
      <c r="M14" s="42"/>
      <c r="N14" s="42"/>
      <c r="O14" s="43"/>
      <c r="P14" s="44">
        <f t="shared" si="0"/>
        <v>0</v>
      </c>
      <c r="Q14" s="45">
        <f t="shared" si="1"/>
        <v>91</v>
      </c>
      <c r="R14" s="45">
        <f t="shared" si="2"/>
        <v>91</v>
      </c>
    </row>
    <row r="15" spans="1:18" s="4" customFormat="1" ht="45" customHeight="1">
      <c r="A15" s="40">
        <v>11</v>
      </c>
      <c r="B15" s="39" t="s">
        <v>10</v>
      </c>
      <c r="C15" s="41">
        <v>160</v>
      </c>
      <c r="D15" s="42">
        <v>2</v>
      </c>
      <c r="E15" s="42">
        <v>1</v>
      </c>
      <c r="F15" s="42"/>
      <c r="G15" s="43">
        <v>0</v>
      </c>
      <c r="H15" s="42">
        <v>1</v>
      </c>
      <c r="I15" s="42"/>
      <c r="J15" s="42"/>
      <c r="K15" s="42"/>
      <c r="L15" s="42"/>
      <c r="M15" s="42"/>
      <c r="N15" s="42"/>
      <c r="O15" s="43"/>
      <c r="P15" s="44">
        <f t="shared" si="0"/>
        <v>4</v>
      </c>
      <c r="Q15" s="45">
        <f t="shared" si="1"/>
        <v>164</v>
      </c>
      <c r="R15" s="45">
        <f t="shared" si="2"/>
        <v>164</v>
      </c>
    </row>
    <row r="16" spans="1:18" s="4" customFormat="1" ht="45" customHeight="1">
      <c r="A16" s="40">
        <v>12</v>
      </c>
      <c r="B16" s="39" t="s">
        <v>11</v>
      </c>
      <c r="C16" s="41">
        <v>156</v>
      </c>
      <c r="D16" s="42"/>
      <c r="E16" s="42"/>
      <c r="F16" s="42">
        <v>1</v>
      </c>
      <c r="G16" s="43">
        <v>0</v>
      </c>
      <c r="H16" s="42">
        <v>0</v>
      </c>
      <c r="I16" s="42"/>
      <c r="J16" s="42"/>
      <c r="K16" s="42"/>
      <c r="L16" s="42"/>
      <c r="M16" s="42"/>
      <c r="N16" s="42">
        <v>1</v>
      </c>
      <c r="O16" s="43"/>
      <c r="P16" s="44">
        <f t="shared" si="0"/>
        <v>2</v>
      </c>
      <c r="Q16" s="45">
        <f t="shared" si="1"/>
        <v>158</v>
      </c>
      <c r="R16" s="45">
        <f t="shared" si="2"/>
        <v>157</v>
      </c>
    </row>
    <row r="17" spans="1:18" s="4" customFormat="1" ht="45" customHeight="1">
      <c r="A17" s="40">
        <v>13</v>
      </c>
      <c r="B17" s="39" t="s">
        <v>12</v>
      </c>
      <c r="C17" s="41">
        <v>116</v>
      </c>
      <c r="D17" s="42"/>
      <c r="E17" s="42">
        <v>1</v>
      </c>
      <c r="F17" s="42"/>
      <c r="G17" s="43">
        <v>0</v>
      </c>
      <c r="H17" s="42">
        <v>1</v>
      </c>
      <c r="I17" s="42"/>
      <c r="J17" s="42"/>
      <c r="K17" s="42"/>
      <c r="L17" s="42"/>
      <c r="M17" s="42"/>
      <c r="N17" s="42"/>
      <c r="O17" s="43"/>
      <c r="P17" s="44">
        <f t="shared" si="0"/>
        <v>2</v>
      </c>
      <c r="Q17" s="45">
        <f t="shared" si="1"/>
        <v>118</v>
      </c>
      <c r="R17" s="45">
        <f t="shared" si="2"/>
        <v>118</v>
      </c>
    </row>
    <row r="18" spans="1:18" s="4" customFormat="1" ht="45" customHeight="1">
      <c r="A18" s="40">
        <v>14</v>
      </c>
      <c r="B18" s="39" t="s">
        <v>13</v>
      </c>
      <c r="C18" s="41">
        <v>149</v>
      </c>
      <c r="D18" s="42"/>
      <c r="E18" s="42"/>
      <c r="F18" s="42"/>
      <c r="G18" s="43">
        <v>0</v>
      </c>
      <c r="H18" s="42">
        <v>0</v>
      </c>
      <c r="I18" s="42"/>
      <c r="J18" s="42"/>
      <c r="K18" s="42"/>
      <c r="L18" s="42">
        <v>9</v>
      </c>
      <c r="M18" s="42">
        <v>2</v>
      </c>
      <c r="N18" s="42"/>
      <c r="O18" s="43"/>
      <c r="P18" s="44">
        <f t="shared" si="0"/>
        <v>11</v>
      </c>
      <c r="Q18" s="45">
        <f t="shared" si="1"/>
        <v>160</v>
      </c>
      <c r="R18" s="45">
        <f t="shared" si="2"/>
        <v>149</v>
      </c>
    </row>
    <row r="19" spans="1:18" s="4" customFormat="1" ht="45" customHeight="1">
      <c r="A19" s="40">
        <v>15</v>
      </c>
      <c r="B19" s="39" t="s">
        <v>14</v>
      </c>
      <c r="C19" s="41">
        <v>160</v>
      </c>
      <c r="D19" s="42">
        <v>1</v>
      </c>
      <c r="E19" s="42">
        <v>2</v>
      </c>
      <c r="F19" s="42"/>
      <c r="G19" s="43">
        <v>0</v>
      </c>
      <c r="H19" s="42">
        <v>0</v>
      </c>
      <c r="I19" s="42"/>
      <c r="J19" s="42"/>
      <c r="K19" s="42"/>
      <c r="L19" s="42"/>
      <c r="M19" s="42"/>
      <c r="N19" s="42"/>
      <c r="O19" s="43"/>
      <c r="P19" s="44">
        <f t="shared" si="0"/>
        <v>3</v>
      </c>
      <c r="Q19" s="45">
        <f t="shared" si="1"/>
        <v>163</v>
      </c>
      <c r="R19" s="45">
        <f t="shared" si="2"/>
        <v>163</v>
      </c>
    </row>
    <row r="20" spans="1:18" s="4" customFormat="1" ht="45" customHeight="1">
      <c r="A20" s="40">
        <v>16</v>
      </c>
      <c r="B20" s="39" t="s">
        <v>17</v>
      </c>
      <c r="C20" s="41">
        <v>85</v>
      </c>
      <c r="D20" s="42">
        <v>1</v>
      </c>
      <c r="E20" s="42"/>
      <c r="F20" s="42"/>
      <c r="G20" s="43">
        <v>0</v>
      </c>
      <c r="H20" s="42">
        <v>0</v>
      </c>
      <c r="I20" s="42"/>
      <c r="J20" s="42"/>
      <c r="K20" s="42"/>
      <c r="L20" s="42"/>
      <c r="M20" s="42"/>
      <c r="N20" s="42"/>
      <c r="O20" s="43"/>
      <c r="P20" s="44">
        <f t="shared" si="0"/>
        <v>1</v>
      </c>
      <c r="Q20" s="45">
        <f t="shared" si="1"/>
        <v>86</v>
      </c>
      <c r="R20" s="45">
        <f t="shared" si="2"/>
        <v>86</v>
      </c>
    </row>
    <row r="21" spans="1:18" s="4" customFormat="1" ht="45" customHeight="1">
      <c r="A21" s="40">
        <v>17</v>
      </c>
      <c r="B21" s="39" t="s">
        <v>15</v>
      </c>
      <c r="C21" s="41">
        <v>107</v>
      </c>
      <c r="D21" s="42">
        <v>2</v>
      </c>
      <c r="E21" s="42"/>
      <c r="F21" s="42">
        <v>3</v>
      </c>
      <c r="G21" s="43">
        <v>0</v>
      </c>
      <c r="H21" s="42">
        <v>0</v>
      </c>
      <c r="I21" s="42">
        <v>2</v>
      </c>
      <c r="J21" s="42"/>
      <c r="K21" s="42"/>
      <c r="L21" s="42"/>
      <c r="M21" s="42">
        <v>1</v>
      </c>
      <c r="N21" s="42">
        <v>2</v>
      </c>
      <c r="O21" s="43">
        <v>2</v>
      </c>
      <c r="P21" s="44">
        <f t="shared" si="0"/>
        <v>12</v>
      </c>
      <c r="Q21" s="45">
        <f t="shared" si="1"/>
        <v>119</v>
      </c>
      <c r="R21" s="45">
        <f t="shared" si="2"/>
        <v>114</v>
      </c>
    </row>
    <row r="22" spans="1:18" s="4" customFormat="1" ht="45" customHeight="1">
      <c r="A22" s="40">
        <v>18</v>
      </c>
      <c r="B22" s="39" t="s">
        <v>16</v>
      </c>
      <c r="C22" s="41">
        <v>56</v>
      </c>
      <c r="D22" s="42">
        <v>0</v>
      </c>
      <c r="E22" s="42">
        <v>0</v>
      </c>
      <c r="F22" s="42">
        <v>1</v>
      </c>
      <c r="G22" s="43">
        <v>0</v>
      </c>
      <c r="H22" s="42">
        <v>0</v>
      </c>
      <c r="I22" s="42"/>
      <c r="J22" s="42"/>
      <c r="K22" s="42"/>
      <c r="L22" s="42"/>
      <c r="M22" s="42"/>
      <c r="N22" s="42"/>
      <c r="O22" s="43"/>
      <c r="P22" s="44">
        <f t="shared" si="0"/>
        <v>1</v>
      </c>
      <c r="Q22" s="45">
        <f t="shared" si="1"/>
        <v>57</v>
      </c>
      <c r="R22" s="45">
        <f t="shared" si="2"/>
        <v>57</v>
      </c>
    </row>
    <row r="23" spans="1:18" s="5" customFormat="1" ht="45" customHeight="1">
      <c r="A23" s="46"/>
      <c r="B23" s="47" t="s">
        <v>18</v>
      </c>
      <c r="C23" s="46">
        <f>SUM(C4:C22)</f>
        <v>2418</v>
      </c>
      <c r="D23" s="46">
        <f>SUM(D4:D22)</f>
        <v>13</v>
      </c>
      <c r="E23" s="46">
        <f aca="true" t="shared" si="3" ref="E23:O23">SUM(E4:E22)</f>
        <v>15</v>
      </c>
      <c r="F23" s="46">
        <f t="shared" si="3"/>
        <v>10</v>
      </c>
      <c r="G23" s="46">
        <f t="shared" si="3"/>
        <v>0</v>
      </c>
      <c r="H23" s="46">
        <f t="shared" si="3"/>
        <v>8</v>
      </c>
      <c r="I23" s="46">
        <f t="shared" si="3"/>
        <v>7</v>
      </c>
      <c r="J23" s="46">
        <f t="shared" si="3"/>
        <v>10</v>
      </c>
      <c r="K23" s="46">
        <f t="shared" si="3"/>
        <v>13</v>
      </c>
      <c r="L23" s="46">
        <f t="shared" si="3"/>
        <v>13</v>
      </c>
      <c r="M23" s="46">
        <f t="shared" si="3"/>
        <v>12</v>
      </c>
      <c r="N23" s="46">
        <f t="shared" si="3"/>
        <v>13</v>
      </c>
      <c r="O23" s="46">
        <f t="shared" si="3"/>
        <v>15</v>
      </c>
      <c r="P23" s="46">
        <f t="shared" si="0"/>
        <v>129</v>
      </c>
      <c r="Q23" s="48">
        <f t="shared" si="1"/>
        <v>2547</v>
      </c>
      <c r="R23" s="48">
        <f t="shared" si="2"/>
        <v>2471</v>
      </c>
    </row>
    <row r="24" spans="1:14" ht="15">
      <c r="A24" s="2"/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>
      <c r="A25" s="2"/>
      <c r="B25" s="3"/>
      <c r="C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20.25">
      <c r="A26" s="59"/>
      <c r="B26" s="59"/>
      <c r="C26" s="59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6" ht="23.25">
      <c r="A27" s="59"/>
      <c r="B27" s="59"/>
      <c r="C27" s="59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22"/>
    </row>
    <row r="28" spans="1:14" ht="20.25">
      <c r="A28" s="59"/>
      <c r="B28" s="59"/>
      <c r="C28" s="59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2"/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>
      <c r="A30" s="2"/>
      <c r="B30" s="2"/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2"/>
      <c r="B31" s="2"/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2"/>
      <c r="B32" s="2"/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2"/>
      <c r="B33" s="2"/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2"/>
      <c r="B34" s="2"/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sheetProtection/>
  <mergeCells count="8">
    <mergeCell ref="D2:R2"/>
    <mergeCell ref="A1:S1"/>
    <mergeCell ref="A28:C28"/>
    <mergeCell ref="A27:C27"/>
    <mergeCell ref="A26:C26"/>
    <mergeCell ref="C2:C3"/>
    <mergeCell ref="B2:B3"/>
    <mergeCell ref="A2:A3"/>
  </mergeCells>
  <printOptions/>
  <pageMargins left="0.2362204724409449" right="0.2755905511811024" top="0.7874015748031497" bottom="0.7874015748031497" header="0.5118110236220472" footer="0.5118110236220472"/>
  <pageSetup fitToHeight="1" fitToWidth="1" horizontalDpi="600" verticalDpi="600" orientation="landscape" paperSize="9" scale="40" r:id="rId1"/>
  <headerFooter alignWithMargins="0">
    <oddFooter>&amp;L&amp;F&amp;R&amp;F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20.125" style="6" customWidth="1"/>
    <col min="2" max="2" width="14.125" style="6" customWidth="1"/>
    <col min="3" max="3" width="13.625" style="6" customWidth="1"/>
    <col min="4" max="4" width="14.125" style="6" customWidth="1"/>
    <col min="5" max="5" width="13.375" style="6" customWidth="1"/>
    <col min="6" max="6" width="17.375" style="6" customWidth="1"/>
    <col min="7" max="7" width="13.75390625" style="6" customWidth="1"/>
    <col min="8" max="8" width="13.375" style="6" customWidth="1"/>
    <col min="9" max="9" width="15.375" style="6" customWidth="1"/>
    <col min="10" max="10" width="13.125" style="6" customWidth="1"/>
    <col min="11" max="11" width="10.375" style="6" customWidth="1"/>
    <col min="12" max="12" width="10.75390625" style="6" customWidth="1"/>
    <col min="13" max="13" width="9.125" style="6" customWidth="1"/>
  </cols>
  <sheetData>
    <row r="1" spans="1:12" ht="9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9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0.875" style="6" customWidth="1"/>
    <col min="2" max="2" width="11.75390625" style="6" customWidth="1"/>
    <col min="3" max="3" width="12.125" style="6" customWidth="1"/>
    <col min="4" max="4" width="12.25390625" style="6" customWidth="1"/>
    <col min="5" max="8" width="9.125" style="6" customWidth="1"/>
  </cols>
  <sheetData>
    <row r="1" spans="1:5" ht="12.75">
      <c r="A1" s="16"/>
      <c r="B1" s="16"/>
      <c r="C1" s="16"/>
      <c r="D1" s="16"/>
      <c r="E1" s="16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/>
      <c r="C11" s="17"/>
      <c r="D11" s="17"/>
      <c r="E11" s="17"/>
    </row>
    <row r="12" spans="1:5" ht="12.75">
      <c r="A12" s="17"/>
      <c r="B12" s="17"/>
      <c r="C12" s="17"/>
      <c r="D12" s="17"/>
      <c r="E12" s="17"/>
    </row>
    <row r="13" spans="1:5" ht="12.75">
      <c r="A13" s="17"/>
      <c r="B13" s="17"/>
      <c r="C13" s="17"/>
      <c r="D13" s="17"/>
      <c r="E13" s="17"/>
    </row>
    <row r="14" spans="1:5" ht="12.75">
      <c r="A14" s="17"/>
      <c r="B14" s="17"/>
      <c r="C14" s="17"/>
      <c r="D14" s="17"/>
      <c r="E14" s="17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spans="1:5" ht="12.75">
      <c r="A17" s="17"/>
      <c r="B17" s="17"/>
      <c r="C17" s="17"/>
      <c r="D17" s="17"/>
      <c r="E17" s="17"/>
    </row>
    <row r="18" spans="1:5" ht="12.75">
      <c r="A18" s="17"/>
      <c r="B18" s="17"/>
      <c r="C18" s="17"/>
      <c r="D18" s="17"/>
      <c r="E18" s="17"/>
    </row>
    <row r="19" spans="1:5" ht="12.75">
      <c r="A19" s="17"/>
      <c r="B19" s="17"/>
      <c r="C19" s="17"/>
      <c r="D19" s="17"/>
      <c r="E19" s="17"/>
    </row>
    <row r="20" spans="1:5" ht="12.75">
      <c r="A20" s="17"/>
      <c r="B20" s="17"/>
      <c r="C20" s="17"/>
      <c r="D20" s="17"/>
      <c r="E20" s="17"/>
    </row>
    <row r="21" spans="1:5" ht="12.75">
      <c r="A21" s="17"/>
      <c r="B21" s="17"/>
      <c r="C21" s="17"/>
      <c r="D21" s="17"/>
      <c r="E21" s="17"/>
    </row>
    <row r="23" spans="1:12" ht="12.75">
      <c r="A23" s="16"/>
      <c r="B23" s="16"/>
      <c r="C23" s="16"/>
      <c r="D23" s="16"/>
      <c r="E23" s="16"/>
      <c r="F23" s="16"/>
      <c r="G23" s="16"/>
      <c r="H23" s="16"/>
      <c r="I23" s="8"/>
      <c r="J23" s="8"/>
      <c r="K23" s="8"/>
      <c r="L23" s="8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8"/>
      <c r="J24" s="8"/>
      <c r="K24" s="8"/>
      <c r="L24" s="8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9"/>
      <c r="J25" s="9"/>
      <c r="K25" s="9"/>
      <c r="L2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Марунова</dc:creator>
  <cp:keywords/>
  <dc:description/>
  <cp:lastModifiedBy>Сергей Алексеевич Малахов</cp:lastModifiedBy>
  <cp:lastPrinted>2021-01-18T12:37:14Z</cp:lastPrinted>
  <dcterms:created xsi:type="dcterms:W3CDTF">2008-02-29T06:52:19Z</dcterms:created>
  <dcterms:modified xsi:type="dcterms:W3CDTF">2021-03-29T15:42:55Z</dcterms:modified>
  <cp:category/>
  <cp:version/>
  <cp:contentType/>
  <cp:contentStatus/>
</cp:coreProperties>
</file>